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0A31D4B9-C911-4DDD-91CA-EBB0FF9B398E}" xr6:coauthVersionLast="47" xr6:coauthVersionMax="47" xr10:uidLastSave="{00000000-0000-0000-0000-000000000000}"/>
  <bookViews>
    <workbookView xWindow="20370" yWindow="-120" windowWidth="20730" windowHeight="11160" xr2:uid="{C048F88F-87CA-4474-BCA2-A0837C863F3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D8" i="2"/>
  <c r="G8" i="2"/>
  <c r="H8" i="2"/>
  <c r="J8" i="2"/>
  <c r="K8" i="2"/>
  <c r="L8" i="2"/>
  <c r="M8" i="2"/>
  <c r="K3" i="2"/>
  <c r="O3" i="2" s="1"/>
  <c r="I3" i="2"/>
  <c r="I2" i="2"/>
  <c r="K2" i="2"/>
  <c r="I6" i="2"/>
  <c r="K6" i="2"/>
  <c r="I5" i="2"/>
  <c r="K5" i="2"/>
  <c r="P5" i="2" s="1"/>
  <c r="I4" i="2"/>
  <c r="K4" i="2"/>
  <c r="P3" i="2" l="1"/>
  <c r="P4" i="2"/>
  <c r="O5" i="2"/>
  <c r="P6" i="2"/>
  <c r="O6" i="2"/>
  <c r="O4" i="2"/>
  <c r="P2" i="2"/>
  <c r="O2" i="2"/>
  <c r="P10" i="2" l="1"/>
  <c r="N10" i="2"/>
  <c r="I9" i="2"/>
  <c r="I10" i="2"/>
</calcChain>
</file>

<file path=xl/sharedStrings.xml><?xml version="1.0" encoding="utf-8"?>
<sst xmlns="http://schemas.openxmlformats.org/spreadsheetml/2006/main" count="99" uniqueCount="74">
  <si>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</si>
  <si>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</si>
  <si>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</si>
  <si>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</si>
  <si>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</si>
  <si>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</si>
  <si>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</si>
  <si>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</si>
  <si>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</si>
  <si>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</si>
  <si>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</si>
  <si>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</si>
  <si>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</si>
  <si>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Dollars/Acre</t>
  </si>
  <si>
    <t>Dollars/SqFt</t>
  </si>
  <si>
    <t>Actual Front</t>
  </si>
  <si>
    <t>ECF Area</t>
  </si>
  <si>
    <t>Liber/Page</t>
  </si>
  <si>
    <t>Land Table</t>
  </si>
  <si>
    <t>Inspected Date</t>
  </si>
  <si>
    <t>Use Code</t>
  </si>
  <si>
    <t>Class</t>
  </si>
  <si>
    <t>Rate Group 1</t>
  </si>
  <si>
    <t>WD</t>
  </si>
  <si>
    <t>03-ARM'S LENGTH</t>
  </si>
  <si>
    <t>35</t>
  </si>
  <si>
    <t>408</t>
  </si>
  <si>
    <t>HIGH</t>
  </si>
  <si>
    <t>006-410-000-021-00</t>
  </si>
  <si>
    <t>18880 HILL CT.</t>
  </si>
  <si>
    <t>567/107</t>
  </si>
  <si>
    <t>ESS LAKE</t>
  </si>
  <si>
    <t>006-410-000-124-00</t>
  </si>
  <si>
    <t>19185 RED PINE DR.</t>
  </si>
  <si>
    <t>569/967</t>
  </si>
  <si>
    <t>006-450-000-022-00</t>
  </si>
  <si>
    <t>19851 LONG LAKE RD.</t>
  </si>
  <si>
    <t>566/613-614</t>
  </si>
  <si>
    <t>MCCAULS LKS</t>
  </si>
  <si>
    <t>WEILANDS LONG LK</t>
  </si>
  <si>
    <t>006-520-000-017-01</t>
  </si>
  <si>
    <t>19650 LAKE DR.</t>
  </si>
  <si>
    <t>566/749</t>
  </si>
  <si>
    <t>006-520-000-033-00</t>
  </si>
  <si>
    <t>20130 LONG LAKE RD.</t>
  </si>
  <si>
    <t>LC</t>
  </si>
  <si>
    <t>04-BUYERS INTEREST IN A LC</t>
  </si>
  <si>
    <t>571/727-731</t>
  </si>
  <si>
    <t>Totals:</t>
  </si>
  <si>
    <t>Sale. Ratio =&gt;</t>
  </si>
  <si>
    <t>Average</t>
  </si>
  <si>
    <t>Std. Dev. =&gt;</t>
  </si>
  <si>
    <t>per FF=&gt;</t>
  </si>
  <si>
    <t>per SqFt=&gt;</t>
  </si>
  <si>
    <t>Total F/F</t>
  </si>
  <si>
    <t xml:space="preserve"> </t>
  </si>
  <si>
    <t>Ess &amp; Long Lake FF $ 1100</t>
  </si>
  <si>
    <t xml:space="preserve">Due to lack of sales in Hillman township </t>
  </si>
  <si>
    <t>Montmorency Township # 006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</si>
  <si>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</si>
  <si>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</si>
  <si>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</si>
  <si>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</si>
  <si>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</si>
  <si>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</si>
  <si>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LAKE ESTATES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ESS/LONG LAKE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</si>
  <si>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</si>
  <si>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LAKE ESTATES #5 SUB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ESS LONG MB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</si>
  <si>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</si>
  <si>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</si>
  <si>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</si>
  <si>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</si>
  <si>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PERIMETERS USED FOR CALCULATIONS:</t>
  </si>
  <si>
    <t>Assessor used sales from neighboring Township LOCATED ON THE SAME 2 LAKES to calculate Front Foot values for Ess and Long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</si>
</sst>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0" fontId="3" fillId="3" borderId="2" xfId="0" applyFont="1" applyFill="1" applyBorder="1"/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7BF4-A1FC-473A-A73F-B682A74E5C57}">
  <dimension ref="A1:BD22"/>
  <sheetViews>
    <sheetView tabSelected="1" topLeftCell="A4" workbookViewId="0">
      <selection activeCell="D16" sqref="D16"/>
    </sheetView>
  </sheetViews>
  <sheetFormatPr defaultRowHeight="15" x14ac:dyDescent="0.25"/>
  <cols>
    <col min="1" max="1" width="22.28515625" customWidth="1"/>
    <col min="2" max="2" width="25" customWidth="1"/>
    <col min="3" max="3" width="16.7109375" style="25" customWidth="1"/>
    <col min="4" max="4" width="17.7109375" style="15" customWidth="1"/>
    <col min="5" max="5" width="8.7109375" customWidth="1"/>
    <col min="6" max="6" width="26.42578125" customWidth="1"/>
    <col min="7" max="7" width="12.85546875" style="15" customWidth="1"/>
    <col min="8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4.7109375" style="30" customWidth="1"/>
    <col min="14" max="14" width="16.7109375" style="30" customWidth="1"/>
    <col min="15" max="15" width="17.7109375" style="15" customWidth="1"/>
    <col min="16" max="16" width="17.7109375" style="35" customWidth="1"/>
    <col min="17" max="17" width="17.7109375" style="30" customWidth="1"/>
    <col min="18" max="18" width="8.85546875" style="4" customWidth="1"/>
    <col min="19" max="19" width="20.7109375" customWidth="1"/>
    <col min="20" max="20" width="15.7109375" customWidth="1"/>
    <col min="21" max="21" width="20.7109375" customWidth="1"/>
    <col min="22" max="22" width="13.7109375" customWidth="1"/>
    <col min="23" max="24" width="20.7109375" customWidth="1"/>
  </cols>
  <sheetData>
    <row r="1" spans="1:56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29" t="s">
        <v>54</v>
      </c>
      <c r="O1" s="14" t="s">
        <v>13</v>
      </c>
      <c r="P1" s="34" t="s">
        <v>14</v>
      </c>
      <c r="Q1" s="29" t="s">
        <v>15</v>
      </c>
      <c r="R1" s="3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x14ac:dyDescent="0.25">
      <c r="A2" t="s">
        <v>28</v>
      </c>
      <c r="B2" t="s">
        <v>29</v>
      </c>
      <c r="C2" s="25">
        <v>44050</v>
      </c>
      <c r="D2" s="15">
        <v>249900</v>
      </c>
      <c r="E2" t="s">
        <v>23</v>
      </c>
      <c r="F2" t="s">
        <v>24</v>
      </c>
      <c r="G2" s="15">
        <v>249900</v>
      </c>
      <c r="H2" s="15">
        <v>100800</v>
      </c>
      <c r="I2" s="20">
        <f t="shared" ref="I2:I6" si="0">H2/G2*100</f>
        <v>40.336134453781511</v>
      </c>
      <c r="J2" s="15">
        <v>210306</v>
      </c>
      <c r="K2" s="15">
        <f>G2-174606</f>
        <v>75294</v>
      </c>
      <c r="L2" s="15">
        <v>35700</v>
      </c>
      <c r="M2" s="30">
        <v>102</v>
      </c>
      <c r="N2" s="30">
        <v>102</v>
      </c>
      <c r="O2" s="15">
        <f t="shared" ref="O2:O6" si="1">K2/M2</f>
        <v>738.17647058823525</v>
      </c>
      <c r="P2" s="35">
        <f t="shared" ref="P2:P6" si="2">K2/M2/43560</f>
        <v>1.694619996759034E-2</v>
      </c>
      <c r="Q2" s="30">
        <v>102</v>
      </c>
      <c r="R2" s="5" t="s">
        <v>25</v>
      </c>
      <c r="S2" t="s">
        <v>30</v>
      </c>
      <c r="T2" t="s">
        <v>31</v>
      </c>
      <c r="U2" s="6">
        <v>42926</v>
      </c>
      <c r="W2" s="7" t="s">
        <v>26</v>
      </c>
      <c r="X2" t="s">
        <v>27</v>
      </c>
    </row>
    <row r="3" spans="1:56" x14ac:dyDescent="0.25">
      <c r="A3" t="s">
        <v>43</v>
      </c>
      <c r="B3" t="s">
        <v>44</v>
      </c>
      <c r="C3" s="25">
        <v>44272</v>
      </c>
      <c r="D3" s="15">
        <v>428000</v>
      </c>
      <c r="E3" t="s">
        <v>45</v>
      </c>
      <c r="F3" t="s">
        <v>46</v>
      </c>
      <c r="G3" s="15">
        <v>428000</v>
      </c>
      <c r="H3" s="15">
        <v>192100</v>
      </c>
      <c r="I3" s="20">
        <f t="shared" ref="I3" si="3">H3/G3*100</f>
        <v>44.883177570093459</v>
      </c>
      <c r="J3" s="15">
        <v>401744</v>
      </c>
      <c r="K3" s="15">
        <f>G3-267844</f>
        <v>160156</v>
      </c>
      <c r="L3" s="15">
        <v>133900</v>
      </c>
      <c r="M3" s="30">
        <v>103</v>
      </c>
      <c r="N3" s="30">
        <v>103</v>
      </c>
      <c r="O3" s="15">
        <f t="shared" ref="O3" si="4">K3/M3</f>
        <v>1554.9126213592233</v>
      </c>
      <c r="P3" s="35">
        <f t="shared" ref="P3" si="5">K3/M3/43560</f>
        <v>3.569588203304002E-2</v>
      </c>
      <c r="Q3" s="30">
        <v>0</v>
      </c>
      <c r="R3" s="5" t="s">
        <v>25</v>
      </c>
      <c r="S3" t="s">
        <v>47</v>
      </c>
      <c r="T3" t="s">
        <v>39</v>
      </c>
      <c r="U3" s="6">
        <v>44376</v>
      </c>
      <c r="W3" s="7" t="s">
        <v>26</v>
      </c>
    </row>
    <row r="4" spans="1:56" x14ac:dyDescent="0.25">
      <c r="A4" t="s">
        <v>40</v>
      </c>
      <c r="B4" t="s">
        <v>41</v>
      </c>
      <c r="C4" s="25">
        <v>44032</v>
      </c>
      <c r="D4" s="15">
        <v>205000</v>
      </c>
      <c r="E4" t="s">
        <v>23</v>
      </c>
      <c r="F4" t="s">
        <v>24</v>
      </c>
      <c r="G4" s="15">
        <v>205000</v>
      </c>
      <c r="H4" s="15">
        <v>90600</v>
      </c>
      <c r="I4" s="20">
        <f>H4/G4*100</f>
        <v>44.195121951219512</v>
      </c>
      <c r="J4" s="15">
        <v>181955</v>
      </c>
      <c r="K4" s="15">
        <f>G4-51955</f>
        <v>153045</v>
      </c>
      <c r="L4" s="15">
        <v>130000</v>
      </c>
      <c r="M4" s="30">
        <v>100</v>
      </c>
      <c r="N4" s="30">
        <v>100</v>
      </c>
      <c r="O4" s="15">
        <f>K4/M4</f>
        <v>1530.45</v>
      </c>
      <c r="P4" s="35">
        <f>K4/M4/43560</f>
        <v>3.5134297520661155E-2</v>
      </c>
      <c r="Q4" s="30">
        <v>0</v>
      </c>
      <c r="R4" s="5" t="s">
        <v>25</v>
      </c>
      <c r="S4" t="s">
        <v>42</v>
      </c>
      <c r="T4" t="s">
        <v>39</v>
      </c>
      <c r="U4" s="6">
        <v>44400</v>
      </c>
      <c r="W4" s="7" t="s">
        <v>26</v>
      </c>
    </row>
    <row r="5" spans="1:56" x14ac:dyDescent="0.25">
      <c r="A5" t="s">
        <v>35</v>
      </c>
      <c r="B5" t="s">
        <v>36</v>
      </c>
      <c r="C5" s="25">
        <v>44022</v>
      </c>
      <c r="D5" s="15">
        <v>170000</v>
      </c>
      <c r="E5" t="s">
        <v>23</v>
      </c>
      <c r="F5" t="s">
        <v>24</v>
      </c>
      <c r="G5" s="15">
        <v>170000</v>
      </c>
      <c r="H5" s="15">
        <v>78600</v>
      </c>
      <c r="I5" s="20">
        <f>H5/G5*100</f>
        <v>46.235294117647058</v>
      </c>
      <c r="J5" s="15">
        <v>157979</v>
      </c>
      <c r="K5" s="15">
        <f>G5-58979</f>
        <v>111021</v>
      </c>
      <c r="L5" s="15">
        <v>99000</v>
      </c>
      <c r="M5" s="30">
        <v>90</v>
      </c>
      <c r="N5" s="30">
        <v>90</v>
      </c>
      <c r="O5" s="15">
        <f>K5/M5</f>
        <v>1233.5666666666666</v>
      </c>
      <c r="P5" s="35">
        <f>K5/M5/43560</f>
        <v>2.8318794000612182E-2</v>
      </c>
      <c r="Q5" s="30">
        <v>0</v>
      </c>
      <c r="R5" s="5" t="s">
        <v>25</v>
      </c>
      <c r="S5" t="s">
        <v>37</v>
      </c>
      <c r="T5" t="s">
        <v>38</v>
      </c>
      <c r="U5" s="6">
        <v>44371</v>
      </c>
      <c r="W5" s="7" t="s">
        <v>26</v>
      </c>
    </row>
    <row r="6" spans="1:56" x14ac:dyDescent="0.25">
      <c r="A6" t="s">
        <v>32</v>
      </c>
      <c r="B6" t="s">
        <v>33</v>
      </c>
      <c r="C6" s="25">
        <v>44193</v>
      </c>
      <c r="D6" s="15">
        <v>190000</v>
      </c>
      <c r="E6" t="s">
        <v>23</v>
      </c>
      <c r="F6" t="s">
        <v>24</v>
      </c>
      <c r="G6" s="15">
        <v>190000</v>
      </c>
      <c r="H6" s="15">
        <v>107600</v>
      </c>
      <c r="I6" s="20">
        <f t="shared" si="0"/>
        <v>56.631578947368425</v>
      </c>
      <c r="J6" s="15">
        <v>217675</v>
      </c>
      <c r="K6" s="15">
        <f>G6-107875</f>
        <v>82125</v>
      </c>
      <c r="L6" s="15">
        <v>109800</v>
      </c>
      <c r="M6" s="30">
        <v>122</v>
      </c>
      <c r="N6" s="30">
        <v>122</v>
      </c>
      <c r="O6" s="15">
        <f t="shared" si="1"/>
        <v>673.15573770491801</v>
      </c>
      <c r="P6" s="35">
        <f t="shared" si="2"/>
        <v>1.5453529332068824E-2</v>
      </c>
      <c r="Q6" s="30">
        <v>0</v>
      </c>
      <c r="R6" s="5" t="s">
        <v>25</v>
      </c>
      <c r="S6" t="s">
        <v>34</v>
      </c>
      <c r="T6" t="s">
        <v>31</v>
      </c>
      <c r="U6" s="6">
        <v>44382</v>
      </c>
      <c r="W6" s="7" t="s">
        <v>26</v>
      </c>
    </row>
    <row r="7" spans="1:56" ht="15.75" thickBot="1" x14ac:dyDescent="0.3"/>
    <row r="8" spans="1:56" ht="15.75" thickTop="1" x14ac:dyDescent="0.25">
      <c r="A8" s="8"/>
      <c r="B8" s="8"/>
      <c r="C8" s="26" t="s">
        <v>48</v>
      </c>
      <c r="D8" s="16">
        <f>+SUM(D2:D6)</f>
        <v>1242900</v>
      </c>
      <c r="E8" s="8"/>
      <c r="F8" s="8"/>
      <c r="G8" s="16">
        <f>+SUM(G2:G6)</f>
        <v>1242900</v>
      </c>
      <c r="H8" s="16">
        <f>+SUM(H2:H6)</f>
        <v>569700</v>
      </c>
      <c r="I8" s="21"/>
      <c r="J8" s="16">
        <f>+SUM(J2:J6)</f>
        <v>1169659</v>
      </c>
      <c r="K8" s="16">
        <f>+SUM(K2:K6)</f>
        <v>581641</v>
      </c>
      <c r="L8" s="16">
        <f>+SUM(L2:L6)</f>
        <v>508400</v>
      </c>
      <c r="M8" s="31">
        <f>+SUM(M2:M6)</f>
        <v>517</v>
      </c>
      <c r="N8" s="31">
        <f>+SUM(N2:N6)</f>
        <v>517</v>
      </c>
      <c r="O8" s="16"/>
      <c r="P8" s="36"/>
      <c r="Q8" s="31"/>
      <c r="R8" s="9"/>
      <c r="S8" s="8"/>
      <c r="T8" s="8"/>
      <c r="U8" s="8"/>
      <c r="V8" s="8"/>
      <c r="W8" s="8"/>
      <c r="X8" s="8"/>
    </row>
    <row r="9" spans="1:56" x14ac:dyDescent="0.25">
      <c r="A9" s="10"/>
      <c r="B9" s="10"/>
      <c r="C9" s="27"/>
      <c r="D9" s="17"/>
      <c r="E9" s="10"/>
      <c r="F9" s="10"/>
      <c r="G9" s="17"/>
      <c r="H9" s="17" t="s">
        <v>49</v>
      </c>
      <c r="I9" s="22">
        <f>H8/G8*100</f>
        <v>45.836350470673423</v>
      </c>
      <c r="J9" s="17"/>
      <c r="K9" s="17"/>
      <c r="L9" s="17" t="s">
        <v>55</v>
      </c>
      <c r="M9" s="32" t="s">
        <v>50</v>
      </c>
      <c r="N9" s="32"/>
      <c r="O9" s="17" t="s">
        <v>50</v>
      </c>
      <c r="P9" s="37"/>
      <c r="Q9" s="32"/>
      <c r="R9" s="11"/>
      <c r="S9" s="10"/>
      <c r="T9" s="10"/>
      <c r="U9" s="10"/>
      <c r="V9" s="10"/>
      <c r="W9" s="10"/>
      <c r="X9" s="10"/>
    </row>
    <row r="10" spans="1:56" x14ac:dyDescent="0.25">
      <c r="A10" s="39" t="s">
        <v>56</v>
      </c>
      <c r="B10" s="12"/>
      <c r="C10" s="28"/>
      <c r="D10" s="18"/>
      <c r="E10" s="12"/>
      <c r="F10" s="12"/>
      <c r="G10" s="18"/>
      <c r="H10" s="18" t="s">
        <v>51</v>
      </c>
      <c r="I10" s="23">
        <f ca="1">STDEV(I2:I16)</f>
        <v>7.197333673865896</v>
      </c>
      <c r="J10" s="18"/>
      <c r="K10" s="18"/>
      <c r="L10" s="18" t="s">
        <v>55</v>
      </c>
      <c r="M10" s="33" t="s">
        <v>52</v>
      </c>
      <c r="N10" s="33">
        <f>K8/M8</f>
        <v>1125.0309477756286</v>
      </c>
      <c r="O10" s="18" t="s">
        <v>53</v>
      </c>
      <c r="P10" s="38">
        <f>K8/M8/43560</f>
        <v>2.5827156744160439E-2</v>
      </c>
      <c r="Q10" s="33"/>
      <c r="R10" s="13"/>
      <c r="S10" s="12"/>
      <c r="T10" s="12"/>
      <c r="U10" s="12"/>
      <c r="V10" s="12"/>
      <c r="W10" s="12"/>
      <c r="X10" s="12"/>
    </row>
    <row r="11" spans="1:56" x14ac:dyDescent="0.25">
      <c r="A11" t="s">
        <v>57</v>
      </c>
      <c r="R11" s="5"/>
      <c r="U11" s="6"/>
      <c r="W11" s="7"/>
    </row>
    <row r="12" spans="1:56" x14ac:dyDescent="0.25">
      <c r="A12" t="s">
        <v>73</v>
      </c>
      <c r="R12" s="5"/>
      <c r="U12" s="6"/>
      <c r="W12" s="7"/>
    </row>
    <row r="13" spans="1:56" x14ac:dyDescent="0.25">
      <c r="A13" t="s">
        <v>58</v>
      </c>
      <c r="R13" s="5"/>
      <c r="U13" s="6"/>
      <c r="W13" s="7"/>
    </row>
    <row r="14" spans="1:56" x14ac:dyDescent="0.25">
      <c r="R14" s="5"/>
      <c r="U14" s="6"/>
      <c r="W14" s="7"/>
    </row>
    <row r="15" spans="1:56" x14ac:dyDescent="0.25">
      <c r="A15" s="43" t="s">
        <v>72</v>
      </c>
      <c r="R15" s="5"/>
      <c r="U15" s="6"/>
      <c r="W15" s="7"/>
    </row>
    <row r="16" spans="1:56" ht="21" x14ac:dyDescent="0.25">
      <c r="A16" s="40" t="s">
        <v>2</v>
      </c>
      <c r="B16" s="41" t="s">
        <v>59</v>
      </c>
      <c r="C16" s="42" t="s">
        <v>60</v>
      </c>
      <c r="R16" s="5"/>
      <c r="U16" s="6"/>
      <c r="W16" s="7"/>
    </row>
    <row r="17" spans="1:3" ht="42" x14ac:dyDescent="0.25">
      <c r="A17" s="40" t="s">
        <v>5</v>
      </c>
      <c r="B17" s="41" t="s">
        <v>61</v>
      </c>
      <c r="C17" s="42" t="s">
        <v>60</v>
      </c>
    </row>
    <row r="18" spans="1:3" ht="42" x14ac:dyDescent="0.25">
      <c r="A18" s="40" t="s">
        <v>62</v>
      </c>
      <c r="B18" s="41" t="s">
        <v>63</v>
      </c>
      <c r="C18" s="42" t="s">
        <v>60</v>
      </c>
    </row>
    <row r="19" spans="1:3" ht="21" x14ac:dyDescent="0.25">
      <c r="A19" s="40" t="s">
        <v>64</v>
      </c>
      <c r="B19" s="41" t="s">
        <v>65</v>
      </c>
      <c r="C19" s="42" t="s">
        <v>60</v>
      </c>
    </row>
    <row r="20" spans="1:3" ht="21" x14ac:dyDescent="0.25">
      <c r="A20" s="40" t="s">
        <v>66</v>
      </c>
      <c r="B20" s="41" t="s">
        <v>67</v>
      </c>
      <c r="C20" s="42" t="s">
        <v>60</v>
      </c>
    </row>
    <row r="21" spans="1:3" x14ac:dyDescent="0.25">
      <c r="A21" s="40" t="s">
        <v>68</v>
      </c>
      <c r="B21" s="41" t="s">
        <v>69</v>
      </c>
      <c r="C21" s="42" t="s">
        <v>60</v>
      </c>
    </row>
    <row r="22" spans="1:3" x14ac:dyDescent="0.25">
      <c r="A22" s="40" t="s">
        <v>70</v>
      </c>
      <c r="B22" s="41" t="s">
        <v>71</v>
      </c>
      <c r="C22" s="40"/>
    </row>
  </sheetData>
  <conditionalFormatting sqref="A11:X15 A2:X6 D16:X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007E-6ED0-4476-95B6-397EE9DB0B2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gbold</cp:lastModifiedBy>
  <dcterms:created xsi:type="dcterms:W3CDTF">2023-01-30T17:34:02Z</dcterms:created>
  <dcterms:modified xsi:type="dcterms:W3CDTF">2023-02-01T14:33:39Z</dcterms:modified>
</cp:coreProperties>
</file>